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Mis obligaciones" sheetId="2" state="visible" r:id="rId4"/>
    <sheet name="Tasas de mercad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<sst xmlns="http://schemas.openxmlformats.org/spreadsheetml/2006/main" count="79" uniqueCount="79">
  <si>
    <t xml:space="preserve">Plantilla de estructura de deuda</t>
  </si>
  <si>
    <t xml:space="preserve">Para revisar si sus créditos están emparejados con lo que financian</t>
  </si>
  <si>
    <t xml:space="preserve">Para qué sirve</t>
  </si>
  <si>
    <t xml:space="preserve">Casi ninguna pyme escoge su estructura de deuda: la va acumulando. Un cupo aquí, un</t>
  </si>
  <si>
    <t xml:space="preserve">crédito allá, cada uno pedido el día que hacía falta. Esta plantilla le muestra qué está</t>
  </si>
  <si>
    <t xml:space="preserve">pagando de verdad y, sobre todo, si el plazo de cada crédito corresponde al tiempo que</t>
  </si>
  <si>
    <t xml:space="preserve">usted necesita esa plata.</t>
  </si>
  <si>
    <t xml:space="preserve">Cómo se usa</t>
  </si>
  <si>
    <t xml:space="preserve">1. Vaya a la hoja 'Mis obligaciones'.</t>
  </si>
  <si>
    <t xml:space="preserve">2. Llene solo las celdas con fondo amarillo. Las demás se calculan solas.</t>
  </si>
  <si>
    <t xml:space="preserve">3. La fila 7 trae un ejemplo. Bórrela y ponga la suya.</t>
  </si>
  <si>
    <t xml:space="preserve">4. En la columna 'Necesidad' escriba PERMANENTE, TRANSITORIA o ACTIVO FIJO.</t>
  </si>
  <si>
    <t xml:space="preserve">5. Mire la hoja 'Tasas de mercado' para saber contra qué comparar.</t>
  </si>
  <si>
    <t xml:space="preserve">La pregunta que importa</t>
  </si>
  <si>
    <t xml:space="preserve">El saldo de su crédito más viejo, ¿ha bajado, o lleva años renovándose?</t>
  </si>
  <si>
    <t xml:space="preserve">Si lleva años renovándose, eso no es un crédito. Es un arriendo.</t>
  </si>
  <si>
    <t xml:space="preserve">Una necesidad permanente financiada con un instrumento de corto plazo le cuesta</t>
  </si>
  <si>
    <t xml:space="preserve">más caro, aunque la tasa parezca razonable. El mercado cobra más por el plazo corto.</t>
  </si>
  <si>
    <t xml:space="preserve">Lo que esta plantilla NO hace</t>
  </si>
  <si>
    <t xml:space="preserve">No le dice qué hacer. Le muestra dónde el instrumento no corresponde a la necesidad</t>
  </si>
  <si>
    <t xml:space="preserve">y cuánto cuesta esa diferencia. Qué hacer con eso depende de cosas que no están en</t>
  </si>
  <si>
    <t xml:space="preserve">ninguna hoja de cálculo: con cuál banco no quiere meterse, qué está dispuesto a poner</t>
  </si>
  <si>
    <t xml:space="preserve">de respaldo, cuánta plata necesita tener disponible para dormir tranquilo.</t>
  </si>
  <si>
    <t xml:space="preserve">Esa parte la decide usted.</t>
  </si>
  <si>
    <t xml:space="preserve">Segunda Travesía · mysmartbizai.com/deuda</t>
  </si>
  <si>
    <t xml:space="preserve">Mis obligaciones</t>
  </si>
  <si>
    <t xml:space="preserve">Llene solo las celdas amarillas. Lo demás se calcula solo.</t>
  </si>
  <si>
    <t xml:space="preserve">Entidad</t>
  </si>
  <si>
    <t xml:space="preserve">Producto</t>
  </si>
  <si>
    <t xml:space="preserve">Saldo hoy</t>
  </si>
  <si>
    <t xml:space="preserve">Tasa E.A.</t>
  </si>
  <si>
    <t xml:space="preserve">Saldo hace
24 meses</t>
  </si>
  <si>
    <t xml:space="preserve">Necesidad que
financia</t>
  </si>
  <si>
    <t xml:space="preserve">¿Bajó el
saldo?</t>
  </si>
  <si>
    <t xml:space="preserve">Cuesta al año</t>
  </si>
  <si>
    <t xml:space="preserve">% del total</t>
  </si>
  <si>
    <t xml:space="preserve">Banco Andino</t>
  </si>
  <si>
    <t xml:space="preserve">Cupo rotativo</t>
  </si>
  <si>
    <t xml:space="preserve">PERMANENTE</t>
  </si>
  <si>
    <t xml:space="preserve">tasa ponderada →</t>
  </si>
  <si>
    <t xml:space="preserve">TOTAL</t>
  </si>
  <si>
    <t xml:space="preserve">El bloque que puede estar mal emparejado</t>
  </si>
  <si>
    <t xml:space="preserve">Suma de las obligaciones que usted marcó como PERMANENTE</t>
  </si>
  <si>
    <t xml:space="preserve">Saldo marcado como permanente</t>
  </si>
  <si>
    <t xml:space="preserve">Lo que ese bloque cuesta hoy al año</t>
  </si>
  <si>
    <t xml:space="preserve">Tasa ponderada de ese bloque</t>
  </si>
  <si>
    <t xml:space="preserve">Tasa de mercado del plazo que corresponde</t>
  </si>
  <si>
    <t xml:space="preserve">← la toma de la hoja 'Tasas de mercado'</t>
  </si>
  <si>
    <t xml:space="preserve">Lo que ese bloque costaría a esa tasa</t>
  </si>
  <si>
    <t xml:space="preserve">EL DESAJUSTE CUESTA, AL AÑO</t>
  </si>
  <si>
    <t xml:space="preserve">Esta cifra es el diagnóstico, no una promesa de ahorro. Dice cuánto cuesta financiar una</t>
  </si>
  <si>
    <t xml:space="preserve">necesidad permanente con un instrumento de corto plazo. Lo que usted consiga de verdad</t>
  </si>
  <si>
    <t xml:space="preserve">depende de lo que le ofrezca su banco, de las garantías que esté dispuesto a dar, y de</t>
  </si>
  <si>
    <t xml:space="preserve">comisiones que ninguna base de datos publica.</t>
  </si>
  <si>
    <t xml:space="preserve">Celdas amarillas: las llena usted.  ·  Texto azul: dato suyo.  ·  Texto negro: lo calcula la hoja.</t>
  </si>
  <si>
    <t xml:space="preserve">Qué cobra el mercado, según el plazo</t>
  </si>
  <si>
    <t xml:space="preserve">Crédito comercial ordinario a pequeña empresa · Superintendencia Financiera de Colombia</t>
  </si>
  <si>
    <t xml:space="preserve">Promedios de operaciones reportadas. Corte: octubre de 2026.</t>
  </si>
  <si>
    <t xml:space="preserve">Plazo del crédito</t>
  </si>
  <si>
    <t xml:space="preserve">Tasa E.A. promedio</t>
  </si>
  <si>
    <t xml:space="preserve">Operaciones detrás</t>
  </si>
  <si>
    <t xml:space="preserve">Hasta 30 días</t>
  </si>
  <si>
    <t xml:space="preserve">Más de 30 días y hasta 1 año</t>
  </si>
  <si>
    <t xml:space="preserve">Más de 1 año y hasta 3 años</t>
  </si>
  <si>
    <t xml:space="preserve">Más de 3 años y hasta 5 años</t>
  </si>
  <si>
    <t xml:space="preserve">Más de 5 años y hasta 7 años</t>
  </si>
  <si>
    <t xml:space="preserve">A más de 7 años</t>
  </si>
  <si>
    <t xml:space="preserve">Cómo se lee esta tabla</t>
  </si>
  <si>
    <t xml:space="preserve">El mercado cobra más caro mientras más corto sea el plazo. Entre lo más corto y lo más</t>
  </si>
  <si>
    <t xml:space="preserve">largo hay cerca de diez puntos de diferencia, por la misma plata y al mismo empresario.</t>
  </si>
  <si>
    <t xml:space="preserve">La razón: cuando usted pide a treinta días, el banco tiene que volver a estudiarlo cada mes</t>
  </si>
  <si>
    <t xml:space="preserve">y no sabe si usted va a seguir. Esa incertidumbre se la cobra.</t>
  </si>
  <si>
    <t xml:space="preserve">Cuál franja usar como referencia: la que corresponda al tiempo que usted de verdad</t>
  </si>
  <si>
    <t xml:space="preserve">necesita esa plata, no al plazo del crédito que tiene hoy. Y prefiera una franja con muchas</t>
  </si>
  <si>
    <t xml:space="preserve">operaciones detrás: un promedio de cuatrocientos casos es menos confiable que uno de</t>
  </si>
  <si>
    <t xml:space="preserve">doce mil.</t>
  </si>
  <si>
    <t xml:space="preserve">Dónde está el dato original: Datos Abiertos de Colombia, conjunto de tasas de interés</t>
  </si>
  <si>
    <t xml:space="preserve">activas por tipo de crédito (Superintendencia Financiera). Es público y es gratis.</t>
  </si>
  <si>
    <t xml:space="preserve">Estas cifras cambian. Si va a tomar una decisión, consulte el dato del día.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</si>
</sst>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0%"/>
    <numFmt numFmtId="167" formatCode="0.0%"/>
    <numFmt numFmtId="168" formatCode="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61651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12"/>
      <color rgb="FF1739E1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b val="true"/>
      <sz val="16"/>
      <color rgb="FF061651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sz val="11"/>
      <color rgb="FF06165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06165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0"/>
      <color rgb="FF555555"/>
      <name val="Arial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61651"/>
        <bgColor rgb="FF000080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A3F7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61651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CCFFFF"/>
      <rgbColor rgb="FF660066"/>
      <rgbColor rgb="FFFF8080"/>
      <rgbColor rgb="FF1739E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2A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4" t="s">
        <v>4</v>
      </c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4" t="s">
        <v>6</v>
      </c>
    </row>
    <row r="12" customFormat="false" ht="15" hidden="false" customHeight="false" outlineLevel="0" collapsed="false">
      <c r="B12" s="3" t="s">
        <v>7</v>
      </c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4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4" t="s">
        <v>12</v>
      </c>
    </row>
    <row r="19" customFormat="false" ht="1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4" t="s">
        <v>14</v>
      </c>
    </row>
    <row r="21" customFormat="false" ht="15" hidden="false" customHeight="false" outlineLevel="0" collapsed="false">
      <c r="B21" s="4" t="s">
        <v>15</v>
      </c>
    </row>
    <row r="23" customFormat="false" ht="15" hidden="false" customHeight="false" outlineLevel="0" collapsed="false">
      <c r="B23" s="4" t="s">
        <v>16</v>
      </c>
    </row>
    <row r="24" customFormat="false" ht="15" hidden="false" customHeight="false" outlineLevel="0" collapsed="false">
      <c r="B24" s="4" t="s">
        <v>17</v>
      </c>
    </row>
    <row r="26" customFormat="false" ht="15" hidden="false" customHeight="false" outlineLevel="0" collapsed="false">
      <c r="B26" s="3" t="s">
        <v>18</v>
      </c>
    </row>
    <row r="27" customFormat="false" ht="15" hidden="false" customHeight="false" outlineLevel="0" collapsed="false">
      <c r="B27" s="4" t="s">
        <v>19</v>
      </c>
    </row>
    <row r="28" customFormat="false" ht="15" hidden="false" customHeight="false" outlineLevel="0" collapsed="false">
      <c r="B28" s="4" t="s">
        <v>20</v>
      </c>
    </row>
    <row r="29" customFormat="false" ht="15" hidden="false" customHeight="false" outlineLevel="0" collapsed="false">
      <c r="B29" s="4" t="s">
        <v>21</v>
      </c>
    </row>
    <row r="30" customFormat="false" ht="15" hidden="false" customHeight="false" outlineLevel="0" collapsed="false">
      <c r="B30" s="4" t="s">
        <v>22</v>
      </c>
    </row>
    <row r="32" customFormat="false" ht="15" hidden="false" customHeight="false" outlineLevel="0" collapsed="false">
      <c r="B32" s="4" t="s">
        <v>23</v>
      </c>
    </row>
    <row r="34" customFormat="false" ht="15" hidden="false" customHeight="false" outlineLevel="0" collapsed="false">
      <c r="B34" s="5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9" min="9" style="0" width="16"/>
    <col collapsed="false" customWidth="true" hidden="false" outlineLevel="0" max="10" min="10" style="0" width="12"/>
  </cols>
  <sheetData>
    <row r="2" customFormat="false" ht="19.7" hidden="false" customHeight="false" outlineLevel="0" collapsed="false">
      <c r="B2" s="6" t="s">
        <v>25</v>
      </c>
    </row>
    <row r="3" customFormat="false" ht="15" hidden="false" customHeight="false" outlineLevel="0" collapsed="false">
      <c r="B3" s="7" t="s">
        <v>26</v>
      </c>
    </row>
    <row r="5" customFormat="false" ht="31.5" hidden="false" customHeight="true" outlineLevel="0" collapsed="false">
      <c r="B5" s="8" t="s">
        <v>27</v>
      </c>
      <c r="C5" s="8" t="s">
        <v>28</v>
      </c>
      <c r="D5" s="8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34</v>
      </c>
      <c r="J5" s="8" t="s">
        <v>35</v>
      </c>
    </row>
    <row r="6" customFormat="false" ht="15" hidden="false" customHeight="false" outlineLevel="0" collapsed="false">
      <c r="B6" s="9" t="s">
        <v>36</v>
      </c>
      <c r="C6" s="9" t="s">
        <v>37</v>
      </c>
      <c r="D6" s="10" t="n">
        <v>210000000</v>
      </c>
      <c r="E6" s="11" t="n">
        <v>0.274</v>
      </c>
      <c r="F6" s="10" t="n">
        <v>210000000</v>
      </c>
      <c r="G6" s="12" t="s">
        <v>38</v>
      </c>
      <c r="H6" s="13" t="str">
        <f aca="false">IF(D6="","",IF(F6="","sin dato",IF(D6&gt;=F6,"NO","si")))</f>
        <v>NO</v>
      </c>
      <c r="I6" s="14" t="n">
        <f aca="false">IF(D6="","",D6*E6)</f>
        <v>57540000</v>
      </c>
      <c r="J6" s="15" t="n">
        <f aca="false">IF(OR(D6="",$D$19=0),"",D6/$D$19)</f>
        <v>1</v>
      </c>
    </row>
    <row r="7" customFormat="false" ht="15" hidden="false" customHeight="false" outlineLevel="0" collapsed="false">
      <c r="B7" s="16"/>
      <c r="C7" s="16"/>
      <c r="D7" s="17"/>
      <c r="E7" s="18"/>
      <c r="F7" s="17"/>
      <c r="G7" s="19"/>
      <c r="H7" s="13" t="str">
        <f aca="false">IF(D7="","",IF(F7="","sin dato",IF(D7&gt;=F7,"NO","si")))</f>
        <v/>
      </c>
      <c r="I7" s="14" t="str">
        <f aca="false">IF(D7="","",D7*E7)</f>
        <v/>
      </c>
      <c r="J7" s="15" t="str">
        <f aca="false">IF(OR(D7="",$D$19=0),"",D7/$D$19)</f>
        <v/>
      </c>
    </row>
    <row r="8" customFormat="false" ht="15" hidden="false" customHeight="false" outlineLevel="0" collapsed="false">
      <c r="B8" s="16"/>
      <c r="C8" s="16"/>
      <c r="D8" s="17"/>
      <c r="E8" s="18"/>
      <c r="F8" s="17"/>
      <c r="G8" s="19"/>
      <c r="H8" s="13" t="str">
        <f aca="false">IF(D8="","",IF(F8="","sin dato",IF(D8&gt;=F8,"NO","si")))</f>
        <v/>
      </c>
      <c r="I8" s="14" t="str">
        <f aca="false">IF(D8="","",D8*E8)</f>
        <v/>
      </c>
      <c r="J8" s="15" t="str">
        <f aca="false">IF(OR(D8="",$D$19=0),"",D8/$D$19)</f>
        <v/>
      </c>
    </row>
    <row r="9" customFormat="false" ht="15" hidden="false" customHeight="false" outlineLevel="0" collapsed="false">
      <c r="B9" s="16"/>
      <c r="C9" s="16"/>
      <c r="D9" s="17"/>
      <c r="E9" s="18"/>
      <c r="F9" s="17"/>
      <c r="G9" s="19"/>
      <c r="H9" s="13" t="str">
        <f aca="false">IF(D9="","",IF(F9="","sin dato",IF(D9&gt;=F9,"NO","si")))</f>
        <v/>
      </c>
      <c r="I9" s="14" t="str">
        <f aca="false">IF(D9="","",D9*E9)</f>
        <v/>
      </c>
      <c r="J9" s="15" t="str">
        <f aca="false">IF(OR(D9="",$D$19=0),"",D9/$D$19)</f>
        <v/>
      </c>
    </row>
    <row r="10" customFormat="false" ht="15" hidden="false" customHeight="false" outlineLevel="0" collapsed="false">
      <c r="B10" s="16"/>
      <c r="C10" s="16"/>
      <c r="D10" s="17"/>
      <c r="E10" s="18"/>
      <c r="F10" s="17"/>
      <c r="G10" s="19"/>
      <c r="H10" s="13" t="str">
        <f aca="false">IF(D10="","",IF(F10="","sin dato",IF(D10&gt;=F10,"NO","si")))</f>
        <v/>
      </c>
      <c r="I10" s="14" t="str">
        <f aca="false">IF(D10="","",D10*E10)</f>
        <v/>
      </c>
      <c r="J10" s="15" t="str">
        <f aca="false">IF(OR(D10="",$D$19=0),"",D10/$D$19)</f>
        <v/>
      </c>
    </row>
    <row r="11" customFormat="false" ht="15" hidden="false" customHeight="false" outlineLevel="0" collapsed="false">
      <c r="B11" s="16"/>
      <c r="C11" s="16"/>
      <c r="D11" s="17"/>
      <c r="E11" s="18"/>
      <c r="F11" s="17"/>
      <c r="G11" s="19"/>
      <c r="H11" s="13" t="str">
        <f aca="false">IF(D11="","",IF(F11="","sin dato",IF(D11&gt;=F11,"NO","si")))</f>
        <v/>
      </c>
      <c r="I11" s="14" t="str">
        <f aca="false">IF(D11="","",D11*E11)</f>
        <v/>
      </c>
      <c r="J11" s="15" t="str">
        <f aca="false">IF(OR(D11="",$D$19=0),"",D11/$D$19)</f>
        <v/>
      </c>
    </row>
    <row r="12" customFormat="false" ht="15" hidden="false" customHeight="false" outlineLevel="0" collapsed="false">
      <c r="B12" s="16"/>
      <c r="C12" s="16"/>
      <c r="D12" s="17"/>
      <c r="E12" s="18"/>
      <c r="F12" s="17"/>
      <c r="G12" s="19"/>
      <c r="H12" s="13" t="str">
        <f aca="false">IF(D12="","",IF(F12="","sin dato",IF(D12&gt;=F12,"NO","si")))</f>
        <v/>
      </c>
      <c r="I12" s="14" t="str">
        <f aca="false">IF(D12="","",D12*E12)</f>
        <v/>
      </c>
      <c r="J12" s="15" t="str">
        <f aca="false">IF(OR(D12="",$D$19=0),"",D12/$D$19)</f>
        <v/>
      </c>
    </row>
    <row r="13" customFormat="false" ht="15" hidden="false" customHeight="false" outlineLevel="0" collapsed="false">
      <c r="B13" s="16"/>
      <c r="C13" s="16"/>
      <c r="D13" s="17"/>
      <c r="E13" s="18"/>
      <c r="F13" s="17"/>
      <c r="G13" s="19"/>
      <c r="H13" s="13" t="str">
        <f aca="false">IF(D13="","",IF(F13="","sin dato",IF(D13&gt;=F13,"NO","si")))</f>
        <v/>
      </c>
      <c r="I13" s="14" t="str">
        <f aca="false">IF(D13="","",D13*E13)</f>
        <v/>
      </c>
      <c r="J13" s="15" t="str">
        <f aca="false">IF(OR(D13="",$D$19=0),"",D13/$D$19)</f>
        <v/>
      </c>
    </row>
    <row r="14" customFormat="false" ht="15" hidden="false" customHeight="false" outlineLevel="0" collapsed="false">
      <c r="B14" s="16"/>
      <c r="C14" s="16"/>
      <c r="D14" s="17"/>
      <c r="E14" s="18"/>
      <c r="F14" s="17"/>
      <c r="G14" s="19"/>
      <c r="H14" s="13" t="str">
        <f aca="false">IF(D14="","",IF(F14="","sin dato",IF(D14&gt;=F14,"NO","si")))</f>
        <v/>
      </c>
      <c r="I14" s="14" t="str">
        <f aca="false">IF(D14="","",D14*E14)</f>
        <v/>
      </c>
      <c r="J14" s="15" t="str">
        <f aca="false">IF(OR(D14="",$D$19=0),"",D14/$D$19)</f>
        <v/>
      </c>
    </row>
    <row r="15" customFormat="false" ht="15" hidden="false" customHeight="false" outlineLevel="0" collapsed="false">
      <c r="B15" s="16"/>
      <c r="C15" s="16"/>
      <c r="D15" s="17"/>
      <c r="E15" s="18"/>
      <c r="F15" s="17"/>
      <c r="G15" s="19"/>
      <c r="H15" s="13" t="str">
        <f aca="false">IF(D15="","",IF(F15="","sin dato",IF(D15&gt;=F15,"NO","si")))</f>
        <v/>
      </c>
      <c r="I15" s="14" t="str">
        <f aca="false">IF(D15="","",D15*E15)</f>
        <v/>
      </c>
      <c r="J15" s="15" t="str">
        <f aca="false">IF(OR(D15="",$D$19=0),"",D15/$D$19)</f>
        <v/>
      </c>
    </row>
    <row r="16" customFormat="false" ht="15" hidden="false" customHeight="false" outlineLevel="0" collapsed="false">
      <c r="B16" s="16"/>
      <c r="C16" s="16"/>
      <c r="D16" s="17"/>
      <c r="E16" s="18"/>
      <c r="F16" s="17"/>
      <c r="G16" s="19"/>
      <c r="H16" s="13" t="str">
        <f aca="false">IF(D16="","",IF(F16="","sin dato",IF(D16&gt;=F16,"NO","si")))</f>
        <v/>
      </c>
      <c r="I16" s="14" t="str">
        <f aca="false">IF(D16="","",D16*E16)</f>
        <v/>
      </c>
      <c r="J16" s="15" t="str">
        <f aca="false">IF(OR(D16="",$D$19=0),"",D16/$D$19)</f>
        <v/>
      </c>
    </row>
    <row r="17" customFormat="false" ht="15" hidden="false" customHeight="false" outlineLevel="0" collapsed="false">
      <c r="B17" s="16"/>
      <c r="C17" s="16"/>
      <c r="D17" s="17"/>
      <c r="E17" s="18"/>
      <c r="F17" s="17"/>
      <c r="G17" s="19"/>
      <c r="H17" s="13" t="str">
        <f aca="false">IF(D17="","",IF(F17="","sin dato",IF(D17&gt;=F17,"NO","si")))</f>
        <v/>
      </c>
      <c r="I17" s="14" t="str">
        <f aca="false">IF(D17="","",D17*E17)</f>
        <v/>
      </c>
      <c r="J17" s="15" t="str">
        <f aca="false">IF(OR(D17="",$D$19=0),"",D17/$D$19)</f>
        <v/>
      </c>
    </row>
    <row r="18" customFormat="false" ht="15" hidden="false" customHeight="false" outlineLevel="0" collapsed="false">
      <c r="E18" s="20" t="s">
        <v>39</v>
      </c>
    </row>
    <row r="19" customFormat="false" ht="15" hidden="false" customHeight="false" outlineLevel="0" collapsed="false">
      <c r="B19" s="21" t="s">
        <v>40</v>
      </c>
      <c r="D19" s="22" t="n">
        <f aca="false">SUM(D6:D17)</f>
        <v>210000000</v>
      </c>
      <c r="E19" s="23" t="n">
        <f aca="false">IF(D19=0,"",I19/D19)</f>
        <v>0.274</v>
      </c>
      <c r="I19" s="22" t="n">
        <f aca="false">SUM(I6:I17)</f>
        <v>57540000</v>
      </c>
    </row>
    <row r="22" customFormat="false" ht="17.35" hidden="false" customHeight="false" outlineLevel="0" collapsed="false">
      <c r="B22" s="24" t="s">
        <v>41</v>
      </c>
    </row>
    <row r="23" customFormat="false" ht="15" hidden="false" customHeight="false" outlineLevel="0" collapsed="false">
      <c r="B23" s="7" t="s">
        <v>42</v>
      </c>
    </row>
    <row r="25" customFormat="false" ht="15" hidden="false" customHeight="false" outlineLevel="0" collapsed="false">
      <c r="B25" s="4" t="s">
        <v>43</v>
      </c>
      <c r="D25" s="22" t="n">
        <f aca="false">SUMIF(G6:G17,"PERMANENTE",D6:D17)</f>
        <v>210000000</v>
      </c>
    </row>
    <row r="26" customFormat="false" ht="15" hidden="false" customHeight="false" outlineLevel="0" collapsed="false">
      <c r="B26" s="4" t="s">
        <v>44</v>
      </c>
      <c r="D26" s="22" t="n">
        <f aca="false">SUMIF(G6:G17,"PERMANENTE",I6:I17)</f>
        <v>57540000</v>
      </c>
    </row>
    <row r="27" customFormat="false" ht="15" hidden="false" customHeight="false" outlineLevel="0" collapsed="false">
      <c r="B27" s="4" t="s">
        <v>45</v>
      </c>
      <c r="D27" s="23" t="n">
        <f aca="false">IF(D25=0,"",D26/D25)</f>
        <v>0.274</v>
      </c>
    </row>
    <row r="29" customFormat="false" ht="15" hidden="false" customHeight="false" outlineLevel="0" collapsed="false">
      <c r="B29" s="25" t="s">
        <v>46</v>
      </c>
      <c r="D29" s="26" t="n">
        <v>0.2199</v>
      </c>
      <c r="E29" s="27" t="s">
        <v>47</v>
      </c>
    </row>
    <row r="30" customFormat="false" ht="15" hidden="false" customHeight="false" outlineLevel="0" collapsed="false">
      <c r="B30" s="4" t="s">
        <v>48</v>
      </c>
      <c r="D30" s="28" t="n">
        <f aca="false">D25*D29</f>
        <v>46179000</v>
      </c>
    </row>
    <row r="32" customFormat="false" ht="16.15" hidden="false" customHeight="false" outlineLevel="0" collapsed="false">
      <c r="B32" s="29" t="s">
        <v>49</v>
      </c>
      <c r="C32" s="30"/>
      <c r="D32" s="31" t="n">
        <f aca="false">D26-D30</f>
        <v>11361000</v>
      </c>
    </row>
    <row r="34" customFormat="false" ht="15" hidden="false" customHeight="false" outlineLevel="0" collapsed="false">
      <c r="B34" s="32" t="s">
        <v>50</v>
      </c>
    </row>
    <row r="35" customFormat="false" ht="15" hidden="false" customHeight="false" outlineLevel="0" collapsed="false">
      <c r="B35" s="32" t="s">
        <v>51</v>
      </c>
    </row>
    <row r="36" customFormat="false" ht="15" hidden="false" customHeight="false" outlineLevel="0" collapsed="false">
      <c r="B36" s="32" t="s">
        <v>52</v>
      </c>
    </row>
    <row r="37" customFormat="false" ht="15" hidden="false" customHeight="false" outlineLevel="0" collapsed="false">
      <c r="B37" s="32" t="s">
        <v>53</v>
      </c>
    </row>
    <row r="39" customFormat="false" ht="15" hidden="false" customHeight="false" outlineLevel="0" collapsed="false">
      <c r="B39" s="27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8"/>
  </cols>
  <sheetData>
    <row r="2" customFormat="false" ht="19.7" hidden="false" customHeight="false" outlineLevel="0" collapsed="false">
      <c r="B2" s="6" t="s">
        <v>55</v>
      </c>
    </row>
    <row r="3" customFormat="false" ht="15" hidden="false" customHeight="false" outlineLevel="0" collapsed="false">
      <c r="B3" s="32" t="s">
        <v>56</v>
      </c>
    </row>
    <row r="4" customFormat="false" ht="15" hidden="false" customHeight="false" outlineLevel="0" collapsed="false">
      <c r="B4" s="5" t="s">
        <v>57</v>
      </c>
    </row>
    <row r="6" customFormat="false" ht="15" hidden="false" customHeight="false" outlineLevel="0" collapsed="false">
      <c r="B6" s="8" t="s">
        <v>58</v>
      </c>
      <c r="C6" s="8" t="s">
        <v>59</v>
      </c>
      <c r="D6" s="8" t="s">
        <v>60</v>
      </c>
    </row>
    <row r="7" customFormat="false" ht="15" hidden="false" customHeight="false" outlineLevel="0" collapsed="false">
      <c r="B7" s="33" t="s">
        <v>61</v>
      </c>
      <c r="C7" s="34" t="n">
        <v>0.2821</v>
      </c>
      <c r="D7" s="35" t="n">
        <v>60633</v>
      </c>
    </row>
    <row r="8" customFormat="false" ht="15" hidden="false" customHeight="false" outlineLevel="0" collapsed="false">
      <c r="B8" s="33" t="s">
        <v>62</v>
      </c>
      <c r="C8" s="34" t="n">
        <v>0.2087</v>
      </c>
      <c r="D8" s="35" t="n">
        <v>31606</v>
      </c>
    </row>
    <row r="9" customFormat="false" ht="15" hidden="false" customHeight="false" outlineLevel="0" collapsed="false">
      <c r="B9" s="33" t="s">
        <v>63</v>
      </c>
      <c r="C9" s="34" t="n">
        <v>0.2199</v>
      </c>
      <c r="D9" s="35" t="n">
        <v>12143</v>
      </c>
    </row>
    <row r="10" customFormat="false" ht="15" hidden="false" customHeight="false" outlineLevel="0" collapsed="false">
      <c r="B10" s="33" t="s">
        <v>64</v>
      </c>
      <c r="C10" s="34" t="n">
        <v>0.191</v>
      </c>
      <c r="D10" s="35" t="n">
        <v>2924</v>
      </c>
    </row>
    <row r="11" customFormat="false" ht="15" hidden="false" customHeight="false" outlineLevel="0" collapsed="false">
      <c r="B11" s="33" t="s">
        <v>65</v>
      </c>
      <c r="C11" s="34" t="n">
        <v>0.2021</v>
      </c>
      <c r="D11" s="35" t="n">
        <v>713</v>
      </c>
    </row>
    <row r="12" customFormat="false" ht="15" hidden="false" customHeight="false" outlineLevel="0" collapsed="false">
      <c r="B12" s="33" t="s">
        <v>66</v>
      </c>
      <c r="C12" s="34" t="n">
        <v>0.1835</v>
      </c>
      <c r="D12" s="35" t="n">
        <v>463</v>
      </c>
    </row>
    <row r="14" customFormat="false" ht="15" hidden="false" customHeight="false" outlineLevel="0" collapsed="false">
      <c r="B14" s="3" t="s">
        <v>67</v>
      </c>
    </row>
    <row r="16" customFormat="false" ht="15" hidden="false" customHeight="false" outlineLevel="0" collapsed="false">
      <c r="B16" s="36" t="s">
        <v>68</v>
      </c>
    </row>
    <row r="17" customFormat="false" ht="15" hidden="false" customHeight="false" outlineLevel="0" collapsed="false">
      <c r="B17" s="36" t="s">
        <v>69</v>
      </c>
    </row>
    <row r="19" customFormat="false" ht="15" hidden="false" customHeight="false" outlineLevel="0" collapsed="false">
      <c r="B19" s="36" t="s">
        <v>70</v>
      </c>
    </row>
    <row r="20" customFormat="false" ht="15" hidden="false" customHeight="false" outlineLevel="0" collapsed="false">
      <c r="B20" s="36" t="s">
        <v>71</v>
      </c>
    </row>
    <row r="22" customFormat="false" ht="15" hidden="false" customHeight="false" outlineLevel="0" collapsed="false">
      <c r="B22" s="36" t="s">
        <v>72</v>
      </c>
    </row>
    <row r="23" customFormat="false" ht="15" hidden="false" customHeight="false" outlineLevel="0" collapsed="false">
      <c r="B23" s="36" t="s">
        <v>73</v>
      </c>
    </row>
    <row r="24" customFormat="false" ht="15" hidden="false" customHeight="false" outlineLevel="0" collapsed="false">
      <c r="B24" s="36" t="s">
        <v>74</v>
      </c>
    </row>
    <row r="25" customFormat="false" ht="15" hidden="false" customHeight="false" outlineLevel="0" collapsed="false">
      <c r="B25" s="36" t="s">
        <v>75</v>
      </c>
    </row>
    <row r="27" customFormat="false" ht="15" hidden="false" customHeight="false" outlineLevel="0" collapsed="false">
      <c r="B27" s="36" t="s">
        <v>76</v>
      </c>
    </row>
    <row r="28" customFormat="false" ht="15" hidden="false" customHeight="false" outlineLevel="0" collapsed="false">
      <c r="B28" s="36" t="s">
        <v>77</v>
      </c>
    </row>
    <row r="30" customFormat="false" ht="15" hidden="false" customHeight="false" outlineLevel="0" collapsed="false">
      <c r="B30" s="3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2026-10-24T14:02:13Z</dcterms:created>
  <dc:creator>openpyxl</dc:creator>
  <dc:description/>
  <dc:language>en-US</dc:language>
  <cp:lastModifiedBy/>
  <dcterms:modified xsi:type="dcterms:W3CDTF">2026-10-24T14:02:13Z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