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strucciones" sheetId="1" state="visible" r:id="rId3"/>
    <sheet name="Parámetros" sheetId="2" state="visible" r:id="rId4"/>
    <sheet name="Clientes" sheetId="3" state="visible" r:id="rId5"/>
    <sheet name="Por cobrar" sheetId="4" state="visible" r:id="rId6"/>
    <sheet name="Por pagar" sheetId="5" state="visible" r:id="rId7"/>
    <sheet name="Proyección" sheetId="6" state="visible" r:id="rId8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<sst xmlns="http://schemas.openxmlformats.org/spreadsheetml/2006/main" count="103" uniqueCount="93">
  <si>
    <t xml:space="preserve">Proyección de caja a ocho semanas</t>
  </si>
  <si>
    <t xml:space="preserve">mysmartbizai.com  ·  Segunda Travesía</t>
  </si>
  <si>
    <t xml:space="preserve">Para qué sirve</t>
  </si>
  <si>
    <t xml:space="preserve">Compara dos proyecciones de su caja con los mismos datos: una suponiendo que sus clientes pagan</t>
  </si>
  <si>
    <t xml:space="preserve">el día que prometieron, y otra suponiendo que pagan cuando de verdad suelen pagar.</t>
  </si>
  <si>
    <t xml:space="preserve">Cómo se usa</t>
  </si>
  <si>
    <t xml:space="preserve">1. Vaya a la hoja 'Clientes' y escriba sus clientes, los días que pactó y los días de atraso real.</t>
  </si>
  <si>
    <t xml:space="preserve">   El atraso real sale de su histórico: promedie, por cliente, los días entre el vencimiento</t>
  </si>
  <si>
    <t xml:space="preserve">   de cada factura y la fecha en que pagó. Ese es el dato que casi nadie mira.</t>
  </si>
  <si>
    <t xml:space="preserve">2. En 'Por cobrar', liste sus facturas pendientes con su fecha de vencimiento pactada.</t>
  </si>
  <si>
    <t xml:space="preserve">3. En 'Por pagar', liste sus compromisos con fecha exacta: proveedores, nómina, arriendo, impuestos.</t>
  </si>
  <si>
    <t xml:space="preserve">4. En 'Parámetros', ponga su saldo de hoy y el mínimo con el que opera tranquilo.</t>
  </si>
  <si>
    <t xml:space="preserve">5. La hoja 'Proyección' se calcula sola. Mire la columna 'Estado'.</t>
  </si>
  <si>
    <t xml:space="preserve">Qué celdas editar</t>
  </si>
  <si>
    <t xml:space="preserve">Las celdas en azul y con fondo amarillo son suyas. Las negras tienen fórmulas: no las toque.</t>
  </si>
  <si>
    <t xml:space="preserve">Cada hoja trae filas de ejemplo con datos ficticios. Bórrelos y ponga los suyos.</t>
  </si>
  <si>
    <t xml:space="preserve">Una advertencia</t>
  </si>
  <si>
    <t xml:space="preserve">Esta plantilla proyecta; no decide. Si le muestra una semana en rojo, las opciones para resolverla</t>
  </si>
  <si>
    <t xml:space="preserve">—apretar un cobro, pedir plazo, usar el cupo— tienen costos que no están en ninguna hoja.</t>
  </si>
  <si>
    <t xml:space="preserve">Esa parte le toca a usted.</t>
  </si>
  <si>
    <t xml:space="preserve">Parámetros</t>
  </si>
  <si>
    <t xml:space="preserve">Edite solo las celdas amarillas.</t>
  </si>
  <si>
    <t xml:space="preserve">Saldo en el banco hoy</t>
  </si>
  <si>
    <t xml:space="preserve">Mínimo para operar tranquilo</t>
  </si>
  <si>
    <t xml:space="preserve">Cupo de crédito aprobado</t>
  </si>
  <si>
    <t xml:space="preserve">Tasa del cupo (% mensual)</t>
  </si>
  <si>
    <t xml:space="preserve">Fecha de inicio de la semana 1</t>
  </si>
  <si>
    <t xml:space="preserve">2026-08-31</t>
  </si>
  <si>
    <t xml:space="preserve">El mínimo de operación es el colchón por debajo del cual usted no quiere bajar.</t>
  </si>
  <si>
    <t xml:space="preserve">Clientes y atraso real</t>
  </si>
  <si>
    <t xml:space="preserve">El atraso real lo saca de su histórico de pagos. Es el corazón de la plantilla.</t>
  </si>
  <si>
    <t xml:space="preserve">Cliente</t>
  </si>
  <si>
    <t xml:space="preserve">Días pactados</t>
  </si>
  <si>
    <t xml:space="preserve">Días de atraso real</t>
  </si>
  <si>
    <t xml:space="preserve">Días reales de pago</t>
  </si>
  <si>
    <t xml:space="preserve">Cooperativa Antioqueña</t>
  </si>
  <si>
    <t xml:space="preserve">Clínica Las Vegas</t>
  </si>
  <si>
    <t xml:space="preserve">Constructora Zenit</t>
  </si>
  <si>
    <t xml:space="preserve">Hotel Nutibara</t>
  </si>
  <si>
    <t xml:space="preserve">Alimentos La Sabana</t>
  </si>
  <si>
    <t xml:space="preserve">Transportes del Norte</t>
  </si>
  <si>
    <t xml:space="preserve">Seguridad Andina</t>
  </si>
  <si>
    <t xml:space="preserve">Colegio San Ignacio</t>
  </si>
  <si>
    <t xml:space="preserve">Ejemplo con datos ficticios. Reemplácelos por sus clientes.</t>
  </si>
  <si>
    <t xml:space="preserve">Cuentas por cobrar</t>
  </si>
  <si>
    <t xml:space="preserve">Escriba la fecha de vencimiento pactada. La columna gris calcula cuándo entra de verdad.</t>
  </si>
  <si>
    <t xml:space="preserve">Factura</t>
  </si>
  <si>
    <t xml:space="preserve">Valor</t>
  </si>
  <si>
    <t xml:space="preserve">Vence (pactado)</t>
  </si>
  <si>
    <t xml:space="preserve">Entra de verdad</t>
  </si>
  <si>
    <t xml:space="preserve">Semana real</t>
  </si>
  <si>
    <t xml:space="preserve">Semana pactada</t>
  </si>
  <si>
    <t xml:space="preserve">F-1041</t>
  </si>
  <si>
    <t xml:space="preserve">2026-09-04</t>
  </si>
  <si>
    <t xml:space="preserve">F-1042</t>
  </si>
  <si>
    <t xml:space="preserve">2026-09-11</t>
  </si>
  <si>
    <t xml:space="preserve">F-1043</t>
  </si>
  <si>
    <t xml:space="preserve">2026-09-18</t>
  </si>
  <si>
    <t xml:space="preserve">F-1044</t>
  </si>
  <si>
    <t xml:space="preserve">2026-09-25</t>
  </si>
  <si>
    <t xml:space="preserve">F-1045</t>
  </si>
  <si>
    <t xml:space="preserve">2026-10-02</t>
  </si>
  <si>
    <t xml:space="preserve">Ejemplo con datos ficticios. 'Entra de verdad' suma el atraso real del cliente.</t>
  </si>
  <si>
    <t xml:space="preserve">Compromisos por pagar</t>
  </si>
  <si>
    <t xml:space="preserve">Proveedores, nómina, arriendo, impuestos, cuotas de crédito. Con fecha exacta.</t>
  </si>
  <si>
    <t xml:space="preserve">Concepto</t>
  </si>
  <si>
    <t xml:space="preserve">Fecha de pago</t>
  </si>
  <si>
    <t xml:space="preserve">Semana</t>
  </si>
  <si>
    <t xml:space="preserve">¿Se puede mover?</t>
  </si>
  <si>
    <t xml:space="preserve">Arriendo</t>
  </si>
  <si>
    <t xml:space="preserve">2026-09-01</t>
  </si>
  <si>
    <t xml:space="preserve">Difícil</t>
  </si>
  <si>
    <t xml:space="preserve">Textiles del Valle - tela dril</t>
  </si>
  <si>
    <t xml:space="preserve">2026-09-08</t>
  </si>
  <si>
    <t xml:space="preserve">Sí, negociable</t>
  </si>
  <si>
    <t xml:space="preserve">Nómina primera quincena</t>
  </si>
  <si>
    <t xml:space="preserve">2026-09-15</t>
  </si>
  <si>
    <t xml:space="preserve">No</t>
  </si>
  <si>
    <t xml:space="preserve">IVA bimestral</t>
  </si>
  <si>
    <t xml:space="preserve">2026-09-17</t>
  </si>
  <si>
    <t xml:space="preserve">Nómina segunda quincena</t>
  </si>
  <si>
    <t xml:space="preserve">2026-09-30</t>
  </si>
  <si>
    <t xml:space="preserve">Ejemplo con datos ficticios. La última columna es criterio suyo, no la calcula nadie.</t>
  </si>
  <si>
    <t xml:space="preserve">Las dos proyecciones</t>
  </si>
  <si>
    <t xml:space="preserve">Misma cartera, mismos compromisos. Lo único que cambia es el supuesto de cobro.</t>
  </si>
  <si>
    <t xml:space="preserve">Cobros (pactado)</t>
  </si>
  <si>
    <t xml:space="preserve">Cobros (real)</t>
  </si>
  <si>
    <t xml:space="preserve">Pagos</t>
  </si>
  <si>
    <t xml:space="preserve">Saldo (pactado)</t>
  </si>
  <si>
    <t xml:space="preserve">Saldo (real)</t>
  </si>
  <si>
    <t xml:space="preserve">Estado (real)</t>
  </si>
  <si>
    <t xml:space="preserve">La diferencia entre las columnas E y F es todo lo que separa una proyección de la otra.</t>
  </si>
  <si>
    <t xml:space="preserve">Si en alguna semana aparece 'no alcanza', esa es la semana que hay que resolver.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</si>
</sst>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\$#,##0;&quot;($&quot;#,##0\);\-"/>
    <numFmt numFmtId="166" formatCode="0.0%"/>
    <numFmt numFmtId="167" formatCode="@"/>
    <numFmt numFmtId="168" formatCode="0.0"/>
    <numFmt numFmtId="169" formatCode="yyyy\-mm\-dd"/>
    <numFmt numFmtId="170" formatCode="General"/>
  </numFmts>
  <fonts count="9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4"/>
      <name val="Arial"/>
      <family val="0"/>
      <charset val="1"/>
    </font>
    <font>
      <i val="true"/>
      <sz val="10"/>
      <color rgb="FF595959"/>
      <name val="Arial"/>
      <family val="0"/>
      <charset val="1"/>
    </font>
    <font>
      <b val="true"/>
      <sz val="10"/>
      <name val="Arial"/>
      <family val="0"/>
      <charset val="1"/>
    </font>
    <font>
      <sz val="10"/>
      <name val="Arial"/>
      <family val="0"/>
      <charset val="1"/>
    </font>
    <font>
      <sz val="10"/>
      <color rgb="FF0000FF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2F2F2"/>
      </patternFill>
    </fill>
    <fill>
      <patternFill patternType="solid">
        <fgColor rgb="FFF2F2F2"/>
        <bgColor rgb="FFFFF2CC"/>
      </patternFill>
    </fill>
  </fills>
  <borders count="2">
    <border diagonalUp="false" diagonalDown="false">
      <left/>
      <right/>
      <top/>
      <bottom/>
      <diagonal/>
    </border>
    <border diagonalUp="false" diagonalDown="false">
      <left/>
      <right/>
      <top/>
      <bottom style="thin">
        <color rgb="FFBFBFBF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3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8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3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9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70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2F2F2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FBFBF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9595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A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10"/>
  </cols>
  <sheetData>
    <row r="1" customFormat="false" ht="17.35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</row>
    <row r="5" customFormat="false" ht="15" hidden="false" customHeight="false" outlineLevel="0" collapsed="false">
      <c r="A5" s="4" t="s">
        <v>3</v>
      </c>
    </row>
    <row r="6" customFormat="false" ht="15" hidden="false" customHeight="false" outlineLevel="0" collapsed="false">
      <c r="A6" s="4" t="s">
        <v>4</v>
      </c>
    </row>
    <row r="8" customFormat="false" ht="15" hidden="false" customHeight="false" outlineLevel="0" collapsed="false">
      <c r="A8" s="3" t="s">
        <v>5</v>
      </c>
    </row>
    <row r="9" customFormat="false" ht="15" hidden="false" customHeight="false" outlineLevel="0" collapsed="false">
      <c r="A9" s="4" t="s">
        <v>6</v>
      </c>
    </row>
    <row r="10" customFormat="false" ht="15" hidden="false" customHeight="false" outlineLevel="0" collapsed="false">
      <c r="A10" s="4" t="s">
        <v>7</v>
      </c>
    </row>
    <row r="11" customFormat="false" ht="15" hidden="false" customHeight="false" outlineLevel="0" collapsed="false">
      <c r="A11" s="4" t="s">
        <v>8</v>
      </c>
    </row>
    <row r="12" customFormat="false" ht="15" hidden="false" customHeight="false" outlineLevel="0" collapsed="false">
      <c r="A12" s="4" t="s">
        <v>9</v>
      </c>
    </row>
    <row r="13" customFormat="false" ht="15" hidden="false" customHeight="false" outlineLevel="0" collapsed="false">
      <c r="A13" s="4" t="s">
        <v>10</v>
      </c>
    </row>
    <row r="14" customFormat="false" ht="15" hidden="false" customHeight="false" outlineLevel="0" collapsed="false">
      <c r="A14" s="4" t="s">
        <v>11</v>
      </c>
    </row>
    <row r="15" customFormat="false" ht="15" hidden="false" customHeight="false" outlineLevel="0" collapsed="false">
      <c r="A15" s="4" t="s">
        <v>12</v>
      </c>
    </row>
    <row r="17" customFormat="false" ht="15" hidden="false" customHeight="false" outlineLevel="0" collapsed="false">
      <c r="A17" s="3" t="s">
        <v>13</v>
      </c>
    </row>
    <row r="18" customFormat="false" ht="15" hidden="false" customHeight="false" outlineLevel="0" collapsed="false">
      <c r="A18" s="4" t="s">
        <v>14</v>
      </c>
    </row>
    <row r="19" customFormat="false" ht="15" hidden="false" customHeight="false" outlineLevel="0" collapsed="false">
      <c r="A19" s="4" t="s">
        <v>15</v>
      </c>
    </row>
    <row r="21" customFormat="false" ht="15" hidden="false" customHeight="false" outlineLevel="0" collapsed="false">
      <c r="A21" s="3" t="s">
        <v>16</v>
      </c>
    </row>
    <row r="22" customFormat="false" ht="15" hidden="false" customHeight="false" outlineLevel="0" collapsed="false">
      <c r="A22" s="4" t="s">
        <v>17</v>
      </c>
    </row>
    <row r="23" customFormat="false" ht="15" hidden="false" customHeight="false" outlineLevel="0" collapsed="false">
      <c r="A23" s="4" t="s">
        <v>18</v>
      </c>
    </row>
    <row r="24" customFormat="false" ht="15" hidden="false" customHeight="false" outlineLevel="0" collapsed="false">
      <c r="A24" s="4" t="s">
        <v>19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1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46"/>
    <col collapsed="false" customWidth="true" hidden="false" outlineLevel="0" max="2" min="2" style="0" width="18"/>
  </cols>
  <sheetData>
    <row r="1" customFormat="false" ht="17.35" hidden="false" customHeight="false" outlineLevel="0" collapsed="false">
      <c r="A1" s="1" t="s">
        <v>20</v>
      </c>
    </row>
    <row r="2" customFormat="false" ht="15" hidden="false" customHeight="false" outlineLevel="0" collapsed="false">
      <c r="A2" s="2" t="s">
        <v>21</v>
      </c>
    </row>
    <row r="4" customFormat="false" ht="15" hidden="false" customHeight="false" outlineLevel="0" collapsed="false">
      <c r="A4" s="3" t="s">
        <v>22</v>
      </c>
      <c r="B4" s="5" t="n">
        <v>72000000</v>
      </c>
    </row>
    <row r="5" customFormat="false" ht="15" hidden="false" customHeight="false" outlineLevel="0" collapsed="false">
      <c r="A5" s="3" t="s">
        <v>23</v>
      </c>
      <c r="B5" s="5" t="n">
        <v>25000000</v>
      </c>
    </row>
    <row r="6" customFormat="false" ht="15" hidden="false" customHeight="false" outlineLevel="0" collapsed="false">
      <c r="A6" s="3" t="s">
        <v>24</v>
      </c>
      <c r="B6" s="5" t="n">
        <v>120000000</v>
      </c>
    </row>
    <row r="7" customFormat="false" ht="15" hidden="false" customHeight="false" outlineLevel="0" collapsed="false">
      <c r="A7" s="3" t="s">
        <v>25</v>
      </c>
      <c r="B7" s="6" t="n">
        <v>0.021</v>
      </c>
    </row>
    <row r="8" customFormat="false" ht="15" hidden="false" customHeight="false" outlineLevel="0" collapsed="false">
      <c r="A8" s="3" t="s">
        <v>26</v>
      </c>
      <c r="B8" s="7" t="s">
        <v>27</v>
      </c>
    </row>
    <row r="11" customFormat="false" ht="15" hidden="false" customHeight="false" outlineLevel="0" collapsed="false">
      <c r="A11" s="2" t="s">
        <v>28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D15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2" min="2" style="0" width="16"/>
    <col collapsed="false" customWidth="true" hidden="false" outlineLevel="0" max="3" min="3" style="0" width="20"/>
    <col collapsed="false" customWidth="true" hidden="false" outlineLevel="0" max="4" min="4" style="0" width="22"/>
  </cols>
  <sheetData>
    <row r="1" customFormat="false" ht="17.35" hidden="false" customHeight="false" outlineLevel="0" collapsed="false">
      <c r="A1" s="1" t="s">
        <v>29</v>
      </c>
    </row>
    <row r="2" customFormat="false" ht="15" hidden="false" customHeight="false" outlineLevel="0" collapsed="false">
      <c r="A2" s="2" t="s">
        <v>30</v>
      </c>
    </row>
    <row r="4" customFormat="false" ht="15" hidden="false" customHeight="false" outlineLevel="0" collapsed="false">
      <c r="A4" s="8" t="s">
        <v>31</v>
      </c>
      <c r="B4" s="9" t="s">
        <v>32</v>
      </c>
      <c r="C4" s="9" t="s">
        <v>33</v>
      </c>
      <c r="D4" s="9" t="s">
        <v>34</v>
      </c>
    </row>
    <row r="5" customFormat="false" ht="15" hidden="false" customHeight="false" outlineLevel="0" collapsed="false">
      <c r="A5" s="10" t="s">
        <v>35</v>
      </c>
      <c r="B5" s="10" t="n">
        <v>60</v>
      </c>
      <c r="C5" s="11" t="n">
        <v>17.1</v>
      </c>
      <c r="D5" s="12" t="n">
        <f aca="false">B5+C5</f>
        <v>77.1</v>
      </c>
    </row>
    <row r="6" customFormat="false" ht="15" hidden="false" customHeight="false" outlineLevel="0" collapsed="false">
      <c r="A6" s="10" t="s">
        <v>36</v>
      </c>
      <c r="B6" s="10" t="n">
        <v>60</v>
      </c>
      <c r="C6" s="11" t="n">
        <v>21</v>
      </c>
      <c r="D6" s="12" t="n">
        <f aca="false">B6+C6</f>
        <v>81</v>
      </c>
    </row>
    <row r="7" customFormat="false" ht="15" hidden="false" customHeight="false" outlineLevel="0" collapsed="false">
      <c r="A7" s="10" t="s">
        <v>37</v>
      </c>
      <c r="B7" s="10" t="n">
        <v>45</v>
      </c>
      <c r="C7" s="11" t="n">
        <v>9</v>
      </c>
      <c r="D7" s="12" t="n">
        <f aca="false">B7+C7</f>
        <v>54</v>
      </c>
    </row>
    <row r="8" customFormat="false" ht="15" hidden="false" customHeight="false" outlineLevel="0" collapsed="false">
      <c r="A8" s="10" t="s">
        <v>38</v>
      </c>
      <c r="B8" s="10" t="n">
        <v>45</v>
      </c>
      <c r="C8" s="11" t="n">
        <v>6.3</v>
      </c>
      <c r="D8" s="12" t="n">
        <f aca="false">B8+C8</f>
        <v>51.3</v>
      </c>
    </row>
    <row r="9" customFormat="false" ht="15" hidden="false" customHeight="false" outlineLevel="0" collapsed="false">
      <c r="A9" s="10" t="s">
        <v>39</v>
      </c>
      <c r="B9" s="10" t="n">
        <v>60</v>
      </c>
      <c r="C9" s="11" t="n">
        <v>5.1</v>
      </c>
      <c r="D9" s="12" t="n">
        <f aca="false">B9+C9</f>
        <v>65.1</v>
      </c>
    </row>
    <row r="10" customFormat="false" ht="15" hidden="false" customHeight="false" outlineLevel="0" collapsed="false">
      <c r="A10" s="10" t="s">
        <v>40</v>
      </c>
      <c r="B10" s="10" t="n">
        <v>45</v>
      </c>
      <c r="C10" s="11" t="n">
        <v>3</v>
      </c>
      <c r="D10" s="12" t="n">
        <f aca="false">B10+C10</f>
        <v>48</v>
      </c>
    </row>
    <row r="11" customFormat="false" ht="15" hidden="false" customHeight="false" outlineLevel="0" collapsed="false">
      <c r="A11" s="10" t="s">
        <v>41</v>
      </c>
      <c r="B11" s="10" t="n">
        <v>45</v>
      </c>
      <c r="C11" s="11" t="n">
        <v>2.1</v>
      </c>
      <c r="D11" s="12" t="n">
        <f aca="false">B11+C11</f>
        <v>47.1</v>
      </c>
    </row>
    <row r="12" customFormat="false" ht="15" hidden="false" customHeight="false" outlineLevel="0" collapsed="false">
      <c r="A12" s="10" t="s">
        <v>42</v>
      </c>
      <c r="B12" s="10" t="n">
        <v>30</v>
      </c>
      <c r="C12" s="11" t="n">
        <v>1.3</v>
      </c>
      <c r="D12" s="12" t="n">
        <f aca="false">B12+C12</f>
        <v>31.3</v>
      </c>
    </row>
    <row r="15" customFormat="false" ht="15" hidden="false" customHeight="false" outlineLevel="0" collapsed="false">
      <c r="A15" s="2" t="s">
        <v>43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4"/>
    <col collapsed="false" customWidth="true" hidden="false" outlineLevel="0" max="2" min="2" style="0" width="30"/>
    <col collapsed="false" customWidth="true" hidden="false" outlineLevel="0" max="4" min="3" style="0" width="18"/>
    <col collapsed="false" customWidth="true" hidden="false" outlineLevel="0" max="5" min="5" style="0" width="22"/>
    <col collapsed="false" customWidth="true" hidden="false" outlineLevel="0" max="6" min="6" style="0" width="16"/>
    <col collapsed="false" customWidth="true" hidden="false" outlineLevel="0" max="7" min="7" style="0" width="18"/>
  </cols>
  <sheetData>
    <row r="1" customFormat="false" ht="17.35" hidden="false" customHeight="false" outlineLevel="0" collapsed="false">
      <c r="A1" s="1" t="s">
        <v>44</v>
      </c>
    </row>
    <row r="2" customFormat="false" ht="15" hidden="false" customHeight="false" outlineLevel="0" collapsed="false">
      <c r="A2" s="2" t="s">
        <v>45</v>
      </c>
    </row>
    <row r="4" customFormat="false" ht="15" hidden="false" customHeight="false" outlineLevel="0" collapsed="false">
      <c r="A4" s="13" t="s">
        <v>46</v>
      </c>
      <c r="B4" s="13" t="s">
        <v>31</v>
      </c>
      <c r="C4" s="13" t="s">
        <v>47</v>
      </c>
      <c r="D4" s="13" t="s">
        <v>48</v>
      </c>
      <c r="E4" s="13" t="s">
        <v>49</v>
      </c>
      <c r="F4" s="13" t="s">
        <v>50</v>
      </c>
      <c r="G4" s="13" t="s">
        <v>51</v>
      </c>
    </row>
    <row r="5" customFormat="false" ht="15" hidden="false" customHeight="false" outlineLevel="0" collapsed="false">
      <c r="A5" s="10" t="s">
        <v>52</v>
      </c>
      <c r="B5" s="10" t="s">
        <v>35</v>
      </c>
      <c r="C5" s="5" t="n">
        <v>92000000</v>
      </c>
      <c r="D5" s="10" t="s">
        <v>53</v>
      </c>
      <c r="E5" s="14" t="n">
        <f aca="false">IFERROR(DATEVALUE(D5)+INDEX(Clientes!$C$5:$C$12,MATCH(B5,Clientes!$A$5:$A$12,0)),"")</f>
        <v>46286.1</v>
      </c>
      <c r="F5" s="15" t="n">
        <f aca="false">IFERROR(INT((E5-DATEVALUE(Parámetros!$B$8))/7)+1,"")</f>
        <v>4</v>
      </c>
      <c r="G5" s="15" t="n">
        <f aca="false">IFERROR(INT((DATEVALUE(D5)-DATEVALUE(Parámetros!$B$8))/7)+1,"")</f>
        <v>1</v>
      </c>
    </row>
    <row r="6" customFormat="false" ht="15" hidden="false" customHeight="false" outlineLevel="0" collapsed="false">
      <c r="A6" s="10" t="s">
        <v>54</v>
      </c>
      <c r="B6" s="10" t="s">
        <v>36</v>
      </c>
      <c r="C6" s="5" t="n">
        <v>78000000</v>
      </c>
      <c r="D6" s="10" t="s">
        <v>55</v>
      </c>
      <c r="E6" s="14" t="n">
        <f aca="false">IFERROR(DATEVALUE(D6)+INDEX(Clientes!$C$5:$C$12,MATCH(B6,Clientes!$A$5:$A$12,0)),"")</f>
        <v>46297</v>
      </c>
      <c r="F6" s="15" t="n">
        <f aca="false">IFERROR(INT((E6-DATEVALUE(Parámetros!$B$8))/7)+1,"")</f>
        <v>5</v>
      </c>
      <c r="G6" s="15" t="n">
        <f aca="false">IFERROR(INT((DATEVALUE(D6)-DATEVALUE(Parámetros!$B$8))/7)+1,"")</f>
        <v>2</v>
      </c>
    </row>
    <row r="7" customFormat="false" ht="15" hidden="false" customHeight="false" outlineLevel="0" collapsed="false">
      <c r="A7" s="10" t="s">
        <v>56</v>
      </c>
      <c r="B7" s="10" t="s">
        <v>37</v>
      </c>
      <c r="C7" s="5" t="n">
        <v>29000000</v>
      </c>
      <c r="D7" s="10" t="s">
        <v>57</v>
      </c>
      <c r="E7" s="14" t="n">
        <f aca="false">IFERROR(DATEVALUE(D7)+INDEX(Clientes!$C$5:$C$12,MATCH(B7,Clientes!$A$5:$A$12,0)),"")</f>
        <v>46292</v>
      </c>
      <c r="F7" s="15" t="n">
        <f aca="false">IFERROR(INT((E7-DATEVALUE(Parámetros!$B$8))/7)+1,"")</f>
        <v>4</v>
      </c>
      <c r="G7" s="15" t="n">
        <f aca="false">IFERROR(INT((DATEVALUE(D7)-DATEVALUE(Parámetros!$B$8))/7)+1,"")</f>
        <v>3</v>
      </c>
    </row>
    <row r="8" customFormat="false" ht="15" hidden="false" customHeight="false" outlineLevel="0" collapsed="false">
      <c r="A8" s="10" t="s">
        <v>58</v>
      </c>
      <c r="B8" s="10" t="s">
        <v>38</v>
      </c>
      <c r="C8" s="5" t="n">
        <v>43000000</v>
      </c>
      <c r="D8" s="10" t="s">
        <v>59</v>
      </c>
      <c r="E8" s="14" t="n">
        <f aca="false">IFERROR(DATEVALUE(D8)+INDEX(Clientes!$C$5:$C$12,MATCH(B8,Clientes!$A$5:$A$12,0)),"")</f>
        <v>46296.3</v>
      </c>
      <c r="F8" s="15" t="n">
        <f aca="false">IFERROR(INT((E8-DATEVALUE(Parámetros!$B$8))/7)+1,"")</f>
        <v>5</v>
      </c>
      <c r="G8" s="15" t="n">
        <f aca="false">IFERROR(INT((DATEVALUE(D8)-DATEVALUE(Parámetros!$B$8))/7)+1,"")</f>
        <v>4</v>
      </c>
    </row>
    <row r="9" customFormat="false" ht="15" hidden="false" customHeight="false" outlineLevel="0" collapsed="false">
      <c r="A9" s="10" t="s">
        <v>60</v>
      </c>
      <c r="B9" s="10" t="s">
        <v>39</v>
      </c>
      <c r="C9" s="5" t="n">
        <v>43000000</v>
      </c>
      <c r="D9" s="10" t="s">
        <v>61</v>
      </c>
      <c r="E9" s="14" t="n">
        <f aca="false">IFERROR(DATEVALUE(D9)+INDEX(Clientes!$C$5:$C$12,MATCH(B9,Clientes!$A$5:$A$12,0)),"")</f>
        <v>46302.1</v>
      </c>
      <c r="F9" s="15" t="n">
        <f aca="false">IFERROR(INT((E9-DATEVALUE(Parámetros!$B$8))/7)+1,"")</f>
        <v>6</v>
      </c>
      <c r="G9" s="15" t="n">
        <f aca="false">IFERROR(INT((DATEVALUE(D9)-DATEVALUE(Parámetros!$B$8))/7)+1,"")</f>
        <v>5</v>
      </c>
    </row>
    <row r="12" customFormat="false" ht="15" hidden="false" customHeight="false" outlineLevel="0" collapsed="false">
      <c r="A12" s="2" t="s">
        <v>62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E1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4"/>
    <col collapsed="false" customWidth="true" hidden="false" outlineLevel="0" max="2" min="2" style="0" width="18"/>
    <col collapsed="false" customWidth="true" hidden="false" outlineLevel="0" max="3" min="3" style="0" width="20"/>
    <col collapsed="false" customWidth="true" hidden="false" outlineLevel="0" max="4" min="4" style="0" width="16"/>
    <col collapsed="false" customWidth="true" hidden="false" outlineLevel="0" max="5" min="5" style="0" width="20"/>
  </cols>
  <sheetData>
    <row r="1" customFormat="false" ht="17.35" hidden="false" customHeight="false" outlineLevel="0" collapsed="false">
      <c r="A1" s="1" t="s">
        <v>63</v>
      </c>
    </row>
    <row r="2" customFormat="false" ht="15" hidden="false" customHeight="false" outlineLevel="0" collapsed="false">
      <c r="A2" s="2" t="s">
        <v>64</v>
      </c>
    </row>
    <row r="4" customFormat="false" ht="15" hidden="false" customHeight="false" outlineLevel="0" collapsed="false">
      <c r="A4" s="13" t="s">
        <v>65</v>
      </c>
      <c r="B4" s="13" t="s">
        <v>47</v>
      </c>
      <c r="C4" s="13" t="s">
        <v>66</v>
      </c>
      <c r="D4" s="13" t="s">
        <v>67</v>
      </c>
      <c r="E4" s="13" t="s">
        <v>68</v>
      </c>
    </row>
    <row r="5" customFormat="false" ht="15" hidden="false" customHeight="false" outlineLevel="0" collapsed="false">
      <c r="A5" s="10" t="s">
        <v>69</v>
      </c>
      <c r="B5" s="5" t="n">
        <v>12500000</v>
      </c>
      <c r="C5" s="10" t="s">
        <v>70</v>
      </c>
      <c r="D5" s="15" t="n">
        <f aca="false">IFERROR(INT((DATEVALUE(C5)-DATEVALUE(Parámetros!$B$8))/7)+1,"")</f>
        <v>1</v>
      </c>
      <c r="E5" s="10" t="s">
        <v>71</v>
      </c>
    </row>
    <row r="6" customFormat="false" ht="15" hidden="false" customHeight="false" outlineLevel="0" collapsed="false">
      <c r="A6" s="10" t="s">
        <v>72</v>
      </c>
      <c r="B6" s="5" t="n">
        <v>46800000</v>
      </c>
      <c r="C6" s="10" t="s">
        <v>73</v>
      </c>
      <c r="D6" s="15" t="n">
        <f aca="false">IFERROR(INT((DATEVALUE(C6)-DATEVALUE(Parámetros!$B$8))/7)+1,"")</f>
        <v>2</v>
      </c>
      <c r="E6" s="10" t="s">
        <v>74</v>
      </c>
    </row>
    <row r="7" customFormat="false" ht="15" hidden="false" customHeight="false" outlineLevel="0" collapsed="false">
      <c r="A7" s="10" t="s">
        <v>75</v>
      </c>
      <c r="B7" s="5" t="n">
        <v>78000000</v>
      </c>
      <c r="C7" s="10" t="s">
        <v>76</v>
      </c>
      <c r="D7" s="15" t="n">
        <f aca="false">IFERROR(INT((DATEVALUE(C7)-DATEVALUE(Parámetros!$B$8))/7)+1,"")</f>
        <v>3</v>
      </c>
      <c r="E7" s="10" t="s">
        <v>77</v>
      </c>
    </row>
    <row r="8" customFormat="false" ht="15" hidden="false" customHeight="false" outlineLevel="0" collapsed="false">
      <c r="A8" s="10" t="s">
        <v>78</v>
      </c>
      <c r="B8" s="5" t="n">
        <v>31500000</v>
      </c>
      <c r="C8" s="10" t="s">
        <v>79</v>
      </c>
      <c r="D8" s="15" t="n">
        <f aca="false">IFERROR(INT((DATEVALUE(C8)-DATEVALUE(Parámetros!$B$8))/7)+1,"")</f>
        <v>3</v>
      </c>
      <c r="E8" s="10" t="s">
        <v>77</v>
      </c>
    </row>
    <row r="9" customFormat="false" ht="15" hidden="false" customHeight="false" outlineLevel="0" collapsed="false">
      <c r="A9" s="10" t="s">
        <v>80</v>
      </c>
      <c r="B9" s="5" t="n">
        <v>78000000</v>
      </c>
      <c r="C9" s="10" t="s">
        <v>81</v>
      </c>
      <c r="D9" s="15" t="n">
        <f aca="false">IFERROR(INT((DATEVALUE(C9)-DATEVALUE(Parámetros!$B$8))/7)+1,"")</f>
        <v>5</v>
      </c>
      <c r="E9" s="10" t="s">
        <v>77</v>
      </c>
    </row>
    <row r="12" customFormat="false" ht="15" hidden="false" customHeight="false" outlineLevel="0" collapsed="false">
      <c r="A12" s="2" t="s">
        <v>82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G1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0"/>
    <col collapsed="false" customWidth="true" hidden="false" outlineLevel="0" max="6" min="2" style="0" width="20"/>
    <col collapsed="false" customWidth="true" hidden="false" outlineLevel="0" max="7" min="7" style="0" width="16"/>
  </cols>
  <sheetData>
    <row r="1" customFormat="false" ht="17.35" hidden="false" customHeight="false" outlineLevel="0" collapsed="false">
      <c r="A1" s="1" t="s">
        <v>83</v>
      </c>
    </row>
    <row r="2" customFormat="false" ht="15" hidden="false" customHeight="false" outlineLevel="0" collapsed="false">
      <c r="A2" s="2" t="s">
        <v>84</v>
      </c>
    </row>
    <row r="4" customFormat="false" ht="15" hidden="false" customHeight="false" outlineLevel="0" collapsed="false">
      <c r="A4" s="13" t="s">
        <v>67</v>
      </c>
      <c r="B4" s="13" t="s">
        <v>85</v>
      </c>
      <c r="C4" s="13" t="s">
        <v>86</v>
      </c>
      <c r="D4" s="13" t="s">
        <v>87</v>
      </c>
      <c r="E4" s="13" t="s">
        <v>88</v>
      </c>
      <c r="F4" s="13" t="s">
        <v>89</v>
      </c>
      <c r="G4" s="13" t="s">
        <v>90</v>
      </c>
    </row>
    <row r="5" customFormat="false" ht="15" hidden="false" customHeight="false" outlineLevel="0" collapsed="false">
      <c r="A5" s="4" t="n">
        <v>1</v>
      </c>
      <c r="B5" s="16" t="n">
        <f aca="false">SUMIFS('Por cobrar'!$C$5:$C$60,'Por cobrar'!$G$5:$G$60,1)</f>
        <v>92000000</v>
      </c>
      <c r="C5" s="16" t="n">
        <f aca="false">SUMIFS('Por cobrar'!$C$5:$C$60,'Por cobrar'!$F$5:$F$60,1)</f>
        <v>0</v>
      </c>
      <c r="D5" s="16" t="n">
        <f aca="false">SUMIFS('Por pagar'!$B$5:$B$60,'Por pagar'!$D$5:$D$60,1)</f>
        <v>12500000</v>
      </c>
      <c r="E5" s="16" t="n">
        <f aca="false">Parámetros!$B$4+B5-D5</f>
        <v>151500000</v>
      </c>
      <c r="F5" s="16" t="n">
        <f aca="false">Parámetros!$B$4+C5-D5</f>
        <v>59500000</v>
      </c>
      <c r="G5" s="0" t="str">
        <f aca="false">IF(F5&lt;0,"no alcanza",IF(F5&lt;Parámetros!$B$5,"apretada","tranquila"))</f>
        <v>tranquila</v>
      </c>
    </row>
    <row r="6" customFormat="false" ht="15" hidden="false" customHeight="false" outlineLevel="0" collapsed="false">
      <c r="A6" s="4" t="n">
        <v>2</v>
      </c>
      <c r="B6" s="16" t="n">
        <f aca="false">SUMIFS('Por cobrar'!$C$5:$C$60,'Por cobrar'!$G$5:$G$60,2)</f>
        <v>78000000</v>
      </c>
      <c r="C6" s="16" t="n">
        <f aca="false">SUMIFS('Por cobrar'!$C$5:$C$60,'Por cobrar'!$F$5:$F$60,2)</f>
        <v>0</v>
      </c>
      <c r="D6" s="16" t="n">
        <f aca="false">SUMIFS('Por pagar'!$B$5:$B$60,'Por pagar'!$D$5:$D$60,2)</f>
        <v>46800000</v>
      </c>
      <c r="E6" s="16" t="n">
        <f aca="false">E5+B6-D6</f>
        <v>182700000</v>
      </c>
      <c r="F6" s="16" t="n">
        <f aca="false">F5+C6-D6</f>
        <v>12700000</v>
      </c>
      <c r="G6" s="0" t="str">
        <f aca="false">IF(F6&lt;0,"no alcanza",IF(F6&lt;Parámetros!$B$5,"apretada","tranquila"))</f>
        <v>apretada</v>
      </c>
    </row>
    <row r="7" customFormat="false" ht="15" hidden="false" customHeight="false" outlineLevel="0" collapsed="false">
      <c r="A7" s="4" t="n">
        <v>3</v>
      </c>
      <c r="B7" s="16" t="n">
        <f aca="false">SUMIFS('Por cobrar'!$C$5:$C$60,'Por cobrar'!$G$5:$G$60,3)</f>
        <v>29000000</v>
      </c>
      <c r="C7" s="16" t="n">
        <f aca="false">SUMIFS('Por cobrar'!$C$5:$C$60,'Por cobrar'!$F$5:$F$60,3)</f>
        <v>0</v>
      </c>
      <c r="D7" s="16" t="n">
        <f aca="false">SUMIFS('Por pagar'!$B$5:$B$60,'Por pagar'!$D$5:$D$60,3)</f>
        <v>109500000</v>
      </c>
      <c r="E7" s="16" t="n">
        <f aca="false">E6+B7-D7</f>
        <v>102200000</v>
      </c>
      <c r="F7" s="16" t="n">
        <f aca="false">F6+C7-D7</f>
        <v>-96800000</v>
      </c>
      <c r="G7" s="0" t="str">
        <f aca="false">IF(F7&lt;0,"no alcanza",IF(F7&lt;Parámetros!$B$5,"apretada","tranquila"))</f>
        <v>no alcanza</v>
      </c>
    </row>
    <row r="8" customFormat="false" ht="15" hidden="false" customHeight="false" outlineLevel="0" collapsed="false">
      <c r="A8" s="4" t="n">
        <v>4</v>
      </c>
      <c r="B8" s="16" t="n">
        <f aca="false">SUMIFS('Por cobrar'!$C$5:$C$60,'Por cobrar'!$G$5:$G$60,4)</f>
        <v>43000000</v>
      </c>
      <c r="C8" s="16" t="n">
        <f aca="false">SUMIFS('Por cobrar'!$C$5:$C$60,'Por cobrar'!$F$5:$F$60,4)</f>
        <v>121000000</v>
      </c>
      <c r="D8" s="16" t="n">
        <f aca="false">SUMIFS('Por pagar'!$B$5:$B$60,'Por pagar'!$D$5:$D$60,4)</f>
        <v>0</v>
      </c>
      <c r="E8" s="16" t="n">
        <f aca="false">E7+B8-D8</f>
        <v>145200000</v>
      </c>
      <c r="F8" s="16" t="n">
        <f aca="false">F7+C8-D8</f>
        <v>24200000</v>
      </c>
      <c r="G8" s="0" t="str">
        <f aca="false">IF(F8&lt;0,"no alcanza",IF(F8&lt;Parámetros!$B$5,"apretada","tranquila"))</f>
        <v>apretada</v>
      </c>
    </row>
    <row r="9" customFormat="false" ht="15" hidden="false" customHeight="false" outlineLevel="0" collapsed="false">
      <c r="A9" s="4" t="n">
        <v>5</v>
      </c>
      <c r="B9" s="16" t="n">
        <f aca="false">SUMIFS('Por cobrar'!$C$5:$C$60,'Por cobrar'!$G$5:$G$60,5)</f>
        <v>43000000</v>
      </c>
      <c r="C9" s="16" t="n">
        <f aca="false">SUMIFS('Por cobrar'!$C$5:$C$60,'Por cobrar'!$F$5:$F$60,5)</f>
        <v>121000000</v>
      </c>
      <c r="D9" s="16" t="n">
        <f aca="false">SUMIFS('Por pagar'!$B$5:$B$60,'Por pagar'!$D$5:$D$60,5)</f>
        <v>78000000</v>
      </c>
      <c r="E9" s="16" t="n">
        <f aca="false">E8+B9-D9</f>
        <v>110200000</v>
      </c>
      <c r="F9" s="16" t="n">
        <f aca="false">F8+C9-D9</f>
        <v>67200000</v>
      </c>
      <c r="G9" s="0" t="str">
        <f aca="false">IF(F9&lt;0,"no alcanza",IF(F9&lt;Parámetros!$B$5,"apretada","tranquila"))</f>
        <v>tranquila</v>
      </c>
    </row>
    <row r="10" customFormat="false" ht="15" hidden="false" customHeight="false" outlineLevel="0" collapsed="false">
      <c r="A10" s="4" t="n">
        <v>6</v>
      </c>
      <c r="B10" s="16" t="n">
        <f aca="false">SUMIFS('Por cobrar'!$C$5:$C$60,'Por cobrar'!$G$5:$G$60,6)</f>
        <v>0</v>
      </c>
      <c r="C10" s="16" t="n">
        <f aca="false">SUMIFS('Por cobrar'!$C$5:$C$60,'Por cobrar'!$F$5:$F$60,6)</f>
        <v>43000000</v>
      </c>
      <c r="D10" s="16" t="n">
        <f aca="false">SUMIFS('Por pagar'!$B$5:$B$60,'Por pagar'!$D$5:$D$60,6)</f>
        <v>0</v>
      </c>
      <c r="E10" s="16" t="n">
        <f aca="false">E9+B10-D10</f>
        <v>110200000</v>
      </c>
      <c r="F10" s="16" t="n">
        <f aca="false">F9+C10-D10</f>
        <v>110200000</v>
      </c>
      <c r="G10" s="0" t="str">
        <f aca="false">IF(F10&lt;0,"no alcanza",IF(F10&lt;Parámetros!$B$5,"apretada","tranquila"))</f>
        <v>tranquila</v>
      </c>
    </row>
    <row r="11" customFormat="false" ht="15" hidden="false" customHeight="false" outlineLevel="0" collapsed="false">
      <c r="A11" s="4" t="n">
        <v>7</v>
      </c>
      <c r="B11" s="16" t="n">
        <f aca="false">SUMIFS('Por cobrar'!$C$5:$C$60,'Por cobrar'!$G$5:$G$60,7)</f>
        <v>0</v>
      </c>
      <c r="C11" s="16" t="n">
        <f aca="false">SUMIFS('Por cobrar'!$C$5:$C$60,'Por cobrar'!$F$5:$F$60,7)</f>
        <v>0</v>
      </c>
      <c r="D11" s="16" t="n">
        <f aca="false">SUMIFS('Por pagar'!$B$5:$B$60,'Por pagar'!$D$5:$D$60,7)</f>
        <v>0</v>
      </c>
      <c r="E11" s="16" t="n">
        <f aca="false">E10+B11-D11</f>
        <v>110200000</v>
      </c>
      <c r="F11" s="16" t="n">
        <f aca="false">F10+C11-D11</f>
        <v>110200000</v>
      </c>
      <c r="G11" s="0" t="str">
        <f aca="false">IF(F11&lt;0,"no alcanza",IF(F11&lt;Parámetros!$B$5,"apretada","tranquila"))</f>
        <v>tranquila</v>
      </c>
    </row>
    <row r="12" customFormat="false" ht="15" hidden="false" customHeight="false" outlineLevel="0" collapsed="false">
      <c r="A12" s="4" t="n">
        <v>8</v>
      </c>
      <c r="B12" s="16" t="n">
        <f aca="false">SUMIFS('Por cobrar'!$C$5:$C$60,'Por cobrar'!$G$5:$G$60,8)</f>
        <v>0</v>
      </c>
      <c r="C12" s="16" t="n">
        <f aca="false">SUMIFS('Por cobrar'!$C$5:$C$60,'Por cobrar'!$F$5:$F$60,8)</f>
        <v>0</v>
      </c>
      <c r="D12" s="16" t="n">
        <f aca="false">SUMIFS('Por pagar'!$B$5:$B$60,'Por pagar'!$D$5:$D$60,8)</f>
        <v>0</v>
      </c>
      <c r="E12" s="16" t="n">
        <f aca="false">E11+B12-D12</f>
        <v>110200000</v>
      </c>
      <c r="F12" s="16" t="n">
        <f aca="false">F11+C12-D12</f>
        <v>110200000</v>
      </c>
      <c r="G12" s="0" t="str">
        <f aca="false">IF(F12&lt;0,"no alcanza",IF(F12&lt;Parámetros!$B$5,"apretada","tranquila"))</f>
        <v>tranquila</v>
      </c>
    </row>
    <row r="15" customFormat="false" ht="15" hidden="false" customHeight="false" outlineLevel="0" collapsed="false">
      <c r="A15" s="2" t="s">
        <v>91</v>
      </c>
    </row>
    <row r="16" customFormat="false" ht="15" hidden="false" customHeight="false" outlineLevel="0" collapsed="false">
      <c r="A16" s="2" t="s">
        <v>92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2026-09-05T03:36:25Z</dcterms:created>
  <dc:creator>openpyxl</dc:creator>
  <dc:description/>
  <dc:language>en-US</dc:language>
  <cp:lastModifiedBy/>
  <dcterms:modified xsi:type="dcterms:W3CDTF">2026-09-05T03:36:25Z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